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FORMATOS\PUBLICIDAD\"/>
    </mc:Choice>
  </mc:AlternateContent>
  <bookViews>
    <workbookView xWindow="0" yWindow="0" windowWidth="24000" windowHeight="14640"/>
  </bookViews>
  <sheets>
    <sheet name="ISR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3" i="1"/>
  <c r="D11" i="1"/>
  <c r="D10" i="1"/>
  <c r="M28" i="2"/>
  <c r="M27" i="2"/>
  <c r="M26" i="2"/>
  <c r="M25" i="2"/>
  <c r="M24" i="2"/>
  <c r="M23" i="2"/>
  <c r="M22" i="2"/>
  <c r="M21" i="2"/>
  <c r="M20" i="2"/>
  <c r="M19" i="2"/>
  <c r="H14" i="2"/>
  <c r="H13" i="2"/>
  <c r="H12" i="2"/>
  <c r="H11" i="2"/>
  <c r="H10" i="2"/>
  <c r="H9" i="2"/>
  <c r="H8" i="2"/>
  <c r="H7" i="2"/>
  <c r="H6" i="2"/>
  <c r="C27" i="2"/>
  <c r="C26" i="2"/>
  <c r="C25" i="2"/>
  <c r="C24" i="2"/>
  <c r="C23" i="2"/>
  <c r="C22" i="2"/>
  <c r="C21" i="2"/>
  <c r="C20" i="2"/>
  <c r="D12" i="1" l="1"/>
  <c r="D14" i="1" s="1"/>
  <c r="D17" i="1" s="1"/>
</calcChain>
</file>

<file path=xl/sharedStrings.xml><?xml version="1.0" encoding="utf-8"?>
<sst xmlns="http://schemas.openxmlformats.org/spreadsheetml/2006/main" count="40" uniqueCount="23">
  <si>
    <t xml:space="preserve">SEMANAL </t>
  </si>
  <si>
    <t>QUINCENAL</t>
  </si>
  <si>
    <t xml:space="preserve">MENSUAL </t>
  </si>
  <si>
    <t>IMPORTE DEL SUELDO</t>
  </si>
  <si>
    <t>PERIODICIDAD</t>
  </si>
  <si>
    <t>BASE GRAVABLE</t>
  </si>
  <si>
    <t xml:space="preserve">EXCEDENTE SOBRE LÍMITE INFERIOR </t>
  </si>
  <si>
    <t xml:space="preserve">LÍMITE INFERIOR </t>
  </si>
  <si>
    <t xml:space="preserve">% SOBRE EXCEDENTE </t>
  </si>
  <si>
    <t>ISR MARGINAL</t>
  </si>
  <si>
    <t xml:space="preserve">CUOTA FIJA </t>
  </si>
  <si>
    <t xml:space="preserve">SUBSIDIO AL EMPLEO </t>
  </si>
  <si>
    <t xml:space="preserve">ISR </t>
  </si>
  <si>
    <t>Límite inferior</t>
  </si>
  <si>
    <t>Límite superior</t>
  </si>
  <si>
    <t>Cuota fija</t>
  </si>
  <si>
    <t>Por ciento para aplicarse sobre el excedente del límite inferior</t>
  </si>
  <si>
    <t>SEMANAL</t>
  </si>
  <si>
    <t>Para ingresos de $</t>
  </si>
  <si>
    <t>Hasta ingresos de $</t>
  </si>
  <si>
    <t xml:space="preserve">Cantidad de subsidio para el empleo </t>
  </si>
  <si>
    <t xml:space="preserve">CALCULADORA DE ISR SUELDOS Y SALARIOS  </t>
  </si>
  <si>
    <t>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</si>
</sst>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66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44" fontId="2" fillId="0" borderId="0" xfId="1" applyFont="1"/>
    <xf numFmtId="10" fontId="2" fillId="0" borderId="0" xfId="2" applyNumberFormat="1" applyFont="1"/>
    <xf numFmtId="0" fontId="3" fillId="0" borderId="0" xfId="0" applyFont="1" applyAlignment="1"/>
    <xf numFmtId="0" fontId="2" fillId="0" borderId="0" xfId="0" applyFont="1" applyAlignment="1">
      <alignment horizontal="right"/>
    </xf>
    <xf numFmtId="44" fontId="2" fillId="0" borderId="0" xfId="0" applyNumberFormat="1" applyFont="1" applyAlignment="1">
      <alignment horizontal="right"/>
    </xf>
    <xf numFmtId="44" fontId="2" fillId="0" borderId="1" xfId="1" applyFont="1" applyBorder="1" applyAlignment="1">
      <alignment horizontal="right"/>
    </xf>
    <xf numFmtId="10" fontId="2" fillId="0" borderId="1" xfId="2" applyNumberFormat="1" applyFont="1" applyBorder="1" applyAlignment="1">
      <alignment horizontal="right"/>
    </xf>
    <xf numFmtId="44" fontId="2" fillId="0" borderId="0" xfId="1" applyFont="1" applyAlignment="1">
      <alignment horizontal="right"/>
    </xf>
    <xf numFmtId="44" fontId="2" fillId="0" borderId="0" xfId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4" fontId="2" fillId="2" borderId="0" xfId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4" fontId="2" fillId="0" borderId="2" xfId="1" applyFont="1" applyBorder="1" applyAlignment="1">
      <alignment horizontal="center" vertical="center" wrapText="1"/>
    </xf>
    <xf numFmtId="10" fontId="2" fillId="0" borderId="2" xfId="2" applyNumberFormat="1" applyFont="1" applyBorder="1" applyAlignment="1">
      <alignment horizontal="center" vertical="center" wrapText="1"/>
    </xf>
    <xf numFmtId="44" fontId="2" fillId="0" borderId="2" xfId="1" applyFont="1" applyBorder="1"/>
    <xf numFmtId="10" fontId="2" fillId="0" borderId="2" xfId="2" applyNumberFormat="1" applyFont="1" applyBorder="1"/>
    <xf numFmtId="0" fontId="2" fillId="0" borderId="0" xfId="0" applyFont="1" applyAlignment="1">
      <alignment wrapText="1"/>
    </xf>
    <xf numFmtId="10" fontId="2" fillId="0" borderId="0" xfId="2" applyNumberFormat="1" applyFont="1" applyAlignment="1">
      <alignment wrapText="1"/>
    </xf>
    <xf numFmtId="0" fontId="0" fillId="0" borderId="0" xfId="0" applyAlignment="1">
      <alignment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3" borderId="0" xfId="0" applyFont="1" applyFill="1"/>
    <xf numFmtId="44" fontId="4" fillId="3" borderId="0" xfId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4" fillId="4" borderId="0" xfId="0" applyFont="1" applyFill="1"/>
    <xf numFmtId="44" fontId="4" fillId="4" borderId="0" xfId="0" applyNumberFormat="1" applyFont="1" applyFill="1" applyAlignment="1">
      <alignment horizontal="right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66FFFF"/>
      <color rgb="FFCCCCFF"/>
      <color rgb="FF99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19</xdr:row>
      <xdr:rowOff>117230</xdr:rowOff>
    </xdr:from>
    <xdr:to>
      <xdr:col>4</xdr:col>
      <xdr:colOff>212481</xdr:colOff>
      <xdr:row>22</xdr:row>
      <xdr:rowOff>71233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4520711"/>
          <a:ext cx="5187462" cy="591445"/>
        </a:xfrm>
        <a:prstGeom prst="rect">
          <a:avLst/>
        </a:prstGeom>
      </xdr:spPr>
    </xdr:pic>
    <xdr:clientData/>
  </xdr:twoCellAnchor>
  <xdr:twoCellAnchor editAs="oneCell">
    <xdr:from>
      <xdr:col>1</xdr:col>
      <xdr:colOff>205152</xdr:colOff>
      <xdr:row>0</xdr:row>
      <xdr:rowOff>256444</xdr:rowOff>
    </xdr:from>
    <xdr:to>
      <xdr:col>1</xdr:col>
      <xdr:colOff>857249</xdr:colOff>
      <xdr:row>4</xdr:row>
      <xdr:rowOff>166528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7152" y="256444"/>
          <a:ext cx="652097" cy="1082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showGridLines="0" tabSelected="1" topLeftCell="B1" zoomScale="130" zoomScaleNormal="130" workbookViewId="0">
      <selection activeCell="C14" sqref="C14"/>
    </sheetView>
  </sheetViews>
  <sheetFormatPr baseColWidth="10" defaultRowHeight="16.5" x14ac:dyDescent="0.3"/>
  <cols>
    <col min="2" max="2" width="15" style="1" customWidth="1"/>
    <col min="3" max="3" width="38" style="1" bestFit="1" customWidth="1"/>
    <col min="4" max="4" width="24.42578125" style="5" customWidth="1"/>
    <col min="5" max="5" width="11.42578125" style="1"/>
    <col min="10" max="14" width="0" hidden="1" customWidth="1"/>
  </cols>
  <sheetData>
    <row r="1" spans="3:13" ht="37.5" customHeight="1" x14ac:dyDescent="0.3"/>
    <row r="2" spans="3:13" ht="18.75" x14ac:dyDescent="0.3">
      <c r="C2" s="21" t="s">
        <v>21</v>
      </c>
      <c r="D2" s="21"/>
    </row>
    <row r="3" spans="3:13" ht="18.75" x14ac:dyDescent="0.3">
      <c r="C3" s="22" t="s">
        <v>22</v>
      </c>
      <c r="D3" s="22"/>
      <c r="E3" s="4"/>
      <c r="F3" s="4"/>
      <c r="G3" s="4"/>
      <c r="M3" t="s">
        <v>0</v>
      </c>
    </row>
    <row r="4" spans="3:13" x14ac:dyDescent="0.3">
      <c r="M4" t="s">
        <v>1</v>
      </c>
    </row>
    <row r="5" spans="3:13" x14ac:dyDescent="0.3">
      <c r="C5" s="23" t="s">
        <v>3</v>
      </c>
      <c r="D5" s="24">
        <v>6000</v>
      </c>
      <c r="M5" t="s">
        <v>2</v>
      </c>
    </row>
    <row r="6" spans="3:13" x14ac:dyDescent="0.3">
      <c r="C6" s="23" t="s">
        <v>4</v>
      </c>
      <c r="D6" s="25" t="s">
        <v>2</v>
      </c>
    </row>
    <row r="10" spans="3:13" x14ac:dyDescent="0.3">
      <c r="C10" s="1" t="s">
        <v>5</v>
      </c>
      <c r="D10" s="6">
        <f>+D5</f>
        <v>6000</v>
      </c>
    </row>
    <row r="11" spans="3:13" ht="17.25" thickBot="1" x14ac:dyDescent="0.35">
      <c r="C11" s="1" t="s">
        <v>7</v>
      </c>
      <c r="D11" s="7">
        <f>IF($D$6=$M$3,VLOOKUP($D$5,Hoja2!$B$5:$E$15,1,TRUE),IF(ISR!$D$6=ISR!$M$4,VLOOKUP(ISR!$D$5,Hoja2!$G$5:$J$15,1,TRUE),VLOOKUP(ISR!$D$5,Hoja2!$L$5:$O$15,1,TRUE)))</f>
        <v>5470.93</v>
      </c>
    </row>
    <row r="12" spans="3:13" ht="17.25" thickTop="1" x14ac:dyDescent="0.3">
      <c r="C12" s="1" t="s">
        <v>6</v>
      </c>
      <c r="D12" s="6">
        <f>+D10-D11</f>
        <v>529.06999999999971</v>
      </c>
    </row>
    <row r="13" spans="3:13" ht="17.25" thickBot="1" x14ac:dyDescent="0.35">
      <c r="C13" s="1" t="s">
        <v>8</v>
      </c>
      <c r="D13" s="8">
        <f>IF($D$6=$M$3,VLOOKUP($D$5,Hoja2!$B$5:$E$15,4,TRUE),IF(ISR!$D$6=ISR!$M$4,VLOOKUP(ISR!$D$5,Hoja2!$G$5:$J$15,4,TRUE),VLOOKUP(ISR!$D$5,Hoja2!$L$5:$O$15,4,TRUE)))</f>
        <v>0.10879999999999999</v>
      </c>
    </row>
    <row r="14" spans="3:13" ht="17.25" thickTop="1" x14ac:dyDescent="0.3">
      <c r="C14" s="1" t="s">
        <v>9</v>
      </c>
      <c r="D14" s="9">
        <f>+D12*D13</f>
        <v>57.562815999999962</v>
      </c>
    </row>
    <row r="15" spans="3:13" x14ac:dyDescent="0.3">
      <c r="C15" s="1" t="s">
        <v>10</v>
      </c>
      <c r="D15" s="10">
        <f>IF($D$6=$M$3,VLOOKUP($D$5,Hoja2!$B$5:$E$15,3,TRUE),IF(ISR!$D$6=ISR!$M$4,VLOOKUP(ISR!$D$5,Hoja2!$G$5:$J$15,3,TRUE),VLOOKUP(ISR!$D$5,Hoja2!$L$5:$O$15,3,TRUE)))</f>
        <v>321.26</v>
      </c>
    </row>
    <row r="16" spans="3:13" ht="17.25" thickBot="1" x14ac:dyDescent="0.35">
      <c r="C16" s="1" t="s">
        <v>11</v>
      </c>
      <c r="D16" s="11">
        <f>IF($D$6=$M$3,VLOOKUP($D$5,Hoja2!B19:D30,3,TRUE),IF(ISR!$D$6=ISR!$M$4,VLOOKUP(D5,Hoja2!G19:I29,3,TRUE),VLOOKUP(D5,Hoja2!L19:N29,3,TRUE)))</f>
        <v>294.63</v>
      </c>
    </row>
    <row r="17" spans="3:4" ht="17.25" thickTop="1" x14ac:dyDescent="0.3">
      <c r="C17" s="26" t="s">
        <v>12</v>
      </c>
      <c r="D17" s="27">
        <f>+D15-D16+D14</f>
        <v>84.192815999999965</v>
      </c>
    </row>
    <row r="24" spans="3:4" x14ac:dyDescent="0.3">
      <c r="D24"/>
    </row>
  </sheetData>
  <mergeCells count="2">
    <mergeCell ref="C2:D2"/>
    <mergeCell ref="C3:D3"/>
  </mergeCells>
  <dataValidations count="1">
    <dataValidation type="list" allowBlank="1" showInputMessage="1" showErrorMessage="1" sqref="D6">
      <formula1>$M$3:$M$5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9"/>
  <sheetViews>
    <sheetView showGridLines="0" workbookViewId="0">
      <selection activeCell="K16" sqref="K16"/>
    </sheetView>
  </sheetViews>
  <sheetFormatPr baseColWidth="10" defaultRowHeight="16.5" x14ac:dyDescent="0.3"/>
  <cols>
    <col min="1" max="1" width="11.42578125" style="1"/>
    <col min="2" max="2" width="13.7109375" style="2" bestFit="1" customWidth="1"/>
    <col min="3" max="3" width="15.85546875" style="2" customWidth="1"/>
    <col min="4" max="4" width="15.140625" style="2" customWidth="1"/>
    <col min="5" max="5" width="11.5703125" style="3" bestFit="1" customWidth="1"/>
    <col min="6" max="6" width="11.42578125" style="1"/>
    <col min="7" max="7" width="13.85546875" style="2" bestFit="1" customWidth="1"/>
    <col min="8" max="8" width="16" style="2" customWidth="1"/>
    <col min="9" max="9" width="16.140625" style="2" customWidth="1"/>
    <col min="10" max="10" width="11.5703125" style="1" bestFit="1" customWidth="1"/>
    <col min="11" max="11" width="11.42578125" style="1"/>
    <col min="12" max="12" width="15.42578125" style="2" customWidth="1"/>
    <col min="13" max="13" width="15.28515625" style="2" customWidth="1"/>
    <col min="14" max="14" width="17.28515625" style="2" customWidth="1"/>
    <col min="15" max="15" width="11.5703125" style="1" bestFit="1" customWidth="1"/>
    <col min="16" max="16" width="11.42578125" style="1"/>
  </cols>
  <sheetData>
    <row r="2" spans="2:15" x14ac:dyDescent="0.3">
      <c r="B2" s="12" t="s">
        <v>17</v>
      </c>
      <c r="C2" s="12"/>
      <c r="D2" s="12"/>
      <c r="E2" s="12"/>
      <c r="G2" s="13" t="s">
        <v>1</v>
      </c>
      <c r="H2" s="13"/>
      <c r="I2" s="13"/>
      <c r="J2" s="13"/>
      <c r="L2" s="12" t="s">
        <v>2</v>
      </c>
      <c r="M2" s="12"/>
      <c r="N2" s="12"/>
      <c r="O2" s="12"/>
    </row>
    <row r="4" spans="2:15" ht="45" customHeight="1" x14ac:dyDescent="0.3">
      <c r="B4" s="14" t="s">
        <v>13</v>
      </c>
      <c r="C4" s="14" t="s">
        <v>14</v>
      </c>
      <c r="D4" s="14" t="s">
        <v>15</v>
      </c>
      <c r="E4" s="15" t="s">
        <v>16</v>
      </c>
      <c r="G4" s="14" t="s">
        <v>13</v>
      </c>
      <c r="H4" s="14" t="s">
        <v>14</v>
      </c>
      <c r="I4" s="14" t="s">
        <v>15</v>
      </c>
      <c r="J4" s="15" t="s">
        <v>16</v>
      </c>
      <c r="L4" s="14" t="s">
        <v>13</v>
      </c>
      <c r="M4" s="14" t="s">
        <v>14</v>
      </c>
      <c r="N4" s="14" t="s">
        <v>15</v>
      </c>
      <c r="O4" s="15" t="s">
        <v>16</v>
      </c>
    </row>
    <row r="5" spans="2:15" x14ac:dyDescent="0.3">
      <c r="B5" s="16">
        <v>0.01</v>
      </c>
      <c r="C5" s="16">
        <v>148.4</v>
      </c>
      <c r="D5" s="16">
        <v>0</v>
      </c>
      <c r="E5" s="17">
        <v>1.9199999999999998E-2</v>
      </c>
      <c r="G5" s="16">
        <v>0.01</v>
      </c>
      <c r="H5" s="16">
        <v>318</v>
      </c>
      <c r="I5" s="16">
        <v>0</v>
      </c>
      <c r="J5" s="17">
        <v>1.9199999999999998E-2</v>
      </c>
      <c r="L5" s="16">
        <v>0.01</v>
      </c>
      <c r="M5" s="16">
        <v>644.5</v>
      </c>
      <c r="N5" s="16">
        <v>0</v>
      </c>
      <c r="O5" s="17">
        <v>1.9199999999999998E-2</v>
      </c>
    </row>
    <row r="6" spans="2:15" x14ac:dyDescent="0.3">
      <c r="B6" s="16">
        <v>148.41</v>
      </c>
      <c r="C6" s="16">
        <v>1259.72</v>
      </c>
      <c r="D6" s="16">
        <v>2.87</v>
      </c>
      <c r="E6" s="17">
        <v>6.4000000000000001E-2</v>
      </c>
      <c r="G6" s="16">
        <v>318.01</v>
      </c>
      <c r="H6" s="16">
        <f>+G7-0.01</f>
        <v>2699.3999999999996</v>
      </c>
      <c r="I6" s="16">
        <v>6.15</v>
      </c>
      <c r="J6" s="17">
        <v>6.4000000000000001E-2</v>
      </c>
      <c r="L6" s="16">
        <v>644.59</v>
      </c>
      <c r="M6" s="16">
        <v>5470.92</v>
      </c>
      <c r="N6" s="16">
        <v>12.38</v>
      </c>
      <c r="O6" s="17">
        <v>6.4000000000000001E-2</v>
      </c>
    </row>
    <row r="7" spans="2:15" x14ac:dyDescent="0.3">
      <c r="B7" s="16">
        <v>1259.73</v>
      </c>
      <c r="C7" s="16">
        <v>2213.89</v>
      </c>
      <c r="D7" s="16">
        <v>73.989999999999995</v>
      </c>
      <c r="E7" s="17">
        <v>0.10879999999999999</v>
      </c>
      <c r="G7" s="16">
        <v>2699.41</v>
      </c>
      <c r="H7" s="16">
        <f t="shared" ref="H7:H14" si="0">+G8-0.01</f>
        <v>4744.05</v>
      </c>
      <c r="I7" s="16">
        <v>158.55000000000001</v>
      </c>
      <c r="J7" s="17">
        <v>0.10879999999999999</v>
      </c>
      <c r="L7" s="16">
        <v>5470.93</v>
      </c>
      <c r="M7" s="16">
        <v>9614.66</v>
      </c>
      <c r="N7" s="16">
        <v>321.26</v>
      </c>
      <c r="O7" s="17">
        <v>0.10879999999999999</v>
      </c>
    </row>
    <row r="8" spans="2:15" x14ac:dyDescent="0.3">
      <c r="B8" s="16">
        <v>2213.9</v>
      </c>
      <c r="C8" s="16">
        <v>2573.5500000000002</v>
      </c>
      <c r="D8" s="16">
        <v>177.8</v>
      </c>
      <c r="E8" s="17">
        <v>0.16</v>
      </c>
      <c r="G8" s="16">
        <v>4744.0600000000004</v>
      </c>
      <c r="H8" s="16">
        <f t="shared" si="0"/>
        <v>5514.75</v>
      </c>
      <c r="I8" s="16">
        <v>381</v>
      </c>
      <c r="J8" s="17">
        <v>0.16</v>
      </c>
      <c r="L8" s="16">
        <v>9614.67</v>
      </c>
      <c r="M8" s="16">
        <v>11176.62</v>
      </c>
      <c r="N8" s="16">
        <v>772.1</v>
      </c>
      <c r="O8" s="17">
        <v>0.16</v>
      </c>
    </row>
    <row r="9" spans="2:15" x14ac:dyDescent="0.3">
      <c r="B9" s="16">
        <v>2573.56</v>
      </c>
      <c r="C9" s="16">
        <v>3081.26</v>
      </c>
      <c r="D9" s="16">
        <v>235.34</v>
      </c>
      <c r="E9" s="17">
        <v>0.1792</v>
      </c>
      <c r="G9" s="16">
        <v>5514.76</v>
      </c>
      <c r="H9" s="16">
        <f t="shared" si="0"/>
        <v>6602.7</v>
      </c>
      <c r="I9" s="16">
        <v>504.3</v>
      </c>
      <c r="J9" s="17">
        <v>0.1792</v>
      </c>
      <c r="L9" s="16">
        <v>11176.63</v>
      </c>
      <c r="M9" s="16">
        <v>13381.47</v>
      </c>
      <c r="N9" s="16">
        <v>1022.01</v>
      </c>
      <c r="O9" s="17">
        <v>0.1792</v>
      </c>
    </row>
    <row r="10" spans="2:15" x14ac:dyDescent="0.3">
      <c r="B10" s="16">
        <v>3081.27</v>
      </c>
      <c r="C10" s="16">
        <v>6214.46</v>
      </c>
      <c r="D10" s="16">
        <v>326.33999999999997</v>
      </c>
      <c r="E10" s="17">
        <v>0.21360000000000001</v>
      </c>
      <c r="G10" s="16">
        <v>6602.71</v>
      </c>
      <c r="H10" s="16">
        <f t="shared" si="0"/>
        <v>13316.699999999999</v>
      </c>
      <c r="I10" s="16">
        <v>699.3</v>
      </c>
      <c r="J10" s="17">
        <v>0.21360000000000001</v>
      </c>
      <c r="L10" s="16">
        <v>13381.48</v>
      </c>
      <c r="M10" s="16">
        <v>26988.5</v>
      </c>
      <c r="N10" s="16">
        <v>1417.12</v>
      </c>
      <c r="O10" s="17">
        <v>0.21360000000000001</v>
      </c>
    </row>
    <row r="11" spans="2:15" x14ac:dyDescent="0.3">
      <c r="B11" s="16">
        <v>6214.47</v>
      </c>
      <c r="C11" s="16">
        <v>9794.82</v>
      </c>
      <c r="D11" s="16">
        <v>995.54</v>
      </c>
      <c r="E11" s="17">
        <v>0.23519999999999999</v>
      </c>
      <c r="G11" s="16">
        <v>13316.71</v>
      </c>
      <c r="H11" s="16">
        <f t="shared" si="0"/>
        <v>20988.9</v>
      </c>
      <c r="I11" s="16">
        <v>2133.3000000000002</v>
      </c>
      <c r="J11" s="17">
        <v>0.23519999999999999</v>
      </c>
      <c r="L11" s="16">
        <v>26988.51</v>
      </c>
      <c r="M11" s="16">
        <v>42537.58</v>
      </c>
      <c r="N11" s="16">
        <v>4323.58</v>
      </c>
      <c r="O11" s="17">
        <v>0.23519999999999999</v>
      </c>
    </row>
    <row r="12" spans="2:15" x14ac:dyDescent="0.3">
      <c r="B12" s="16">
        <v>9794.83</v>
      </c>
      <c r="C12" s="16">
        <v>18699.939999999999</v>
      </c>
      <c r="D12" s="16">
        <v>1837.64</v>
      </c>
      <c r="E12" s="17">
        <v>0.3</v>
      </c>
      <c r="G12" s="16">
        <v>20988.91</v>
      </c>
      <c r="H12" s="16">
        <f t="shared" si="0"/>
        <v>40071.299999999996</v>
      </c>
      <c r="I12" s="16">
        <v>3937.8</v>
      </c>
      <c r="J12" s="17">
        <v>0.3</v>
      </c>
      <c r="L12" s="16">
        <v>42537.59</v>
      </c>
      <c r="M12" s="16">
        <v>81211.25</v>
      </c>
      <c r="N12" s="16">
        <v>7980.73</v>
      </c>
      <c r="O12" s="17">
        <v>0.3</v>
      </c>
    </row>
    <row r="13" spans="2:15" x14ac:dyDescent="0.3">
      <c r="B13" s="16">
        <v>18699.95</v>
      </c>
      <c r="C13" s="16">
        <v>24933.3</v>
      </c>
      <c r="D13" s="16">
        <v>4509.1899999999996</v>
      </c>
      <c r="E13" s="17">
        <v>0.32</v>
      </c>
      <c r="G13" s="16">
        <v>40071.31</v>
      </c>
      <c r="H13" s="16">
        <f t="shared" si="0"/>
        <v>53428.5</v>
      </c>
      <c r="I13" s="16">
        <v>9662.5499999999993</v>
      </c>
      <c r="J13" s="17">
        <v>0.32</v>
      </c>
      <c r="L13" s="16">
        <v>81211.259999999995</v>
      </c>
      <c r="M13" s="16">
        <v>108281.67</v>
      </c>
      <c r="N13" s="16">
        <v>19582.830000000002</v>
      </c>
      <c r="O13" s="17">
        <v>0.32</v>
      </c>
    </row>
    <row r="14" spans="2:15" x14ac:dyDescent="0.3">
      <c r="B14" s="16">
        <v>24933.31</v>
      </c>
      <c r="C14" s="16">
        <v>74799.83</v>
      </c>
      <c r="D14" s="16">
        <v>6503.84</v>
      </c>
      <c r="E14" s="17">
        <v>0.34</v>
      </c>
      <c r="G14" s="16">
        <v>53428.51</v>
      </c>
      <c r="H14" s="16">
        <f t="shared" si="0"/>
        <v>160284.34999999998</v>
      </c>
      <c r="I14" s="16">
        <v>13936.8</v>
      </c>
      <c r="J14" s="17">
        <v>0.34</v>
      </c>
      <c r="L14" s="16">
        <v>108281.68</v>
      </c>
      <c r="M14" s="16">
        <v>324845.01</v>
      </c>
      <c r="N14" s="16">
        <v>28245.360000000001</v>
      </c>
      <c r="O14" s="17">
        <v>0.34</v>
      </c>
    </row>
    <row r="15" spans="2:15" x14ac:dyDescent="0.3">
      <c r="B15" s="16">
        <v>74799.839999999997</v>
      </c>
      <c r="C15" s="16"/>
      <c r="D15" s="16">
        <v>23458.47</v>
      </c>
      <c r="E15" s="17">
        <v>0.35</v>
      </c>
      <c r="G15" s="16">
        <v>160284.35999999999</v>
      </c>
      <c r="H15" s="16"/>
      <c r="I15" s="16">
        <v>50268.15</v>
      </c>
      <c r="J15" s="17">
        <v>0.35</v>
      </c>
      <c r="L15" s="16">
        <v>324845.02</v>
      </c>
      <c r="M15" s="16"/>
      <c r="N15" s="16">
        <v>101876.9</v>
      </c>
      <c r="O15" s="17">
        <v>0.35</v>
      </c>
    </row>
    <row r="18" spans="1:16" s="20" customFormat="1" ht="49.5" x14ac:dyDescent="0.3">
      <c r="A18" s="18"/>
      <c r="B18" s="14" t="s">
        <v>18</v>
      </c>
      <c r="C18" s="14" t="s">
        <v>19</v>
      </c>
      <c r="D18" s="14" t="s">
        <v>20</v>
      </c>
      <c r="E18" s="19"/>
      <c r="F18" s="18"/>
      <c r="G18" s="14" t="s">
        <v>18</v>
      </c>
      <c r="H18" s="14" t="s">
        <v>19</v>
      </c>
      <c r="I18" s="14" t="s">
        <v>20</v>
      </c>
      <c r="J18" s="18"/>
      <c r="K18" s="18"/>
      <c r="L18" s="14" t="s">
        <v>18</v>
      </c>
      <c r="M18" s="14" t="s">
        <v>19</v>
      </c>
      <c r="N18" s="14" t="s">
        <v>20</v>
      </c>
      <c r="O18" s="18"/>
      <c r="P18" s="18"/>
    </row>
    <row r="19" spans="1:16" x14ac:dyDescent="0.3">
      <c r="B19" s="16">
        <v>0.01</v>
      </c>
      <c r="C19" s="16">
        <v>407.33</v>
      </c>
      <c r="D19" s="16">
        <v>93.73</v>
      </c>
      <c r="G19" s="16">
        <v>0.01</v>
      </c>
      <c r="H19" s="16">
        <v>872.85</v>
      </c>
      <c r="I19" s="16">
        <v>200.85</v>
      </c>
      <c r="L19" s="16">
        <v>0.01</v>
      </c>
      <c r="M19" s="16">
        <f>+L20-0.01</f>
        <v>1768.96</v>
      </c>
      <c r="N19" s="16">
        <v>407.02</v>
      </c>
    </row>
    <row r="20" spans="1:16" x14ac:dyDescent="0.3">
      <c r="B20" s="16">
        <v>407.34</v>
      </c>
      <c r="C20" s="16">
        <f>+B21-0.01</f>
        <v>610.96</v>
      </c>
      <c r="D20" s="16">
        <v>93.66</v>
      </c>
      <c r="G20" s="16">
        <v>872.86</v>
      </c>
      <c r="H20" s="16">
        <v>1309.2</v>
      </c>
      <c r="I20" s="16">
        <v>200.7</v>
      </c>
      <c r="L20" s="16">
        <v>1768.97</v>
      </c>
      <c r="M20" s="16">
        <f t="shared" ref="M20:M28" si="1">+L21-0.01</f>
        <v>2653.3799999999997</v>
      </c>
      <c r="N20" s="16">
        <v>406.83</v>
      </c>
    </row>
    <row r="21" spans="1:16" x14ac:dyDescent="0.3">
      <c r="B21" s="16">
        <v>610.97</v>
      </c>
      <c r="C21" s="16">
        <f t="shared" ref="C21:C27" si="2">+B22-0.01</f>
        <v>799.68000000000006</v>
      </c>
      <c r="D21" s="16">
        <v>93.66</v>
      </c>
      <c r="G21" s="16">
        <v>1309.21</v>
      </c>
      <c r="H21" s="16">
        <v>1713.6</v>
      </c>
      <c r="I21" s="16">
        <v>200.7</v>
      </c>
      <c r="L21" s="16">
        <v>2653.39</v>
      </c>
      <c r="M21" s="16">
        <f t="shared" si="1"/>
        <v>3472.8399999999997</v>
      </c>
      <c r="N21" s="16">
        <v>406.62</v>
      </c>
    </row>
    <row r="22" spans="1:16" x14ac:dyDescent="0.3">
      <c r="B22" s="16">
        <v>799.69</v>
      </c>
      <c r="C22" s="16">
        <f t="shared" si="2"/>
        <v>814.66</v>
      </c>
      <c r="D22" s="16">
        <v>90.44</v>
      </c>
      <c r="G22" s="16">
        <v>1713.61</v>
      </c>
      <c r="H22" s="16">
        <v>1745.7</v>
      </c>
      <c r="I22" s="16">
        <v>193.8</v>
      </c>
      <c r="L22" s="16">
        <v>3472.85</v>
      </c>
      <c r="M22" s="16">
        <f t="shared" si="1"/>
        <v>3537.87</v>
      </c>
      <c r="N22" s="16">
        <v>392.77</v>
      </c>
    </row>
    <row r="23" spans="1:16" x14ac:dyDescent="0.3">
      <c r="B23" s="16">
        <v>814.67</v>
      </c>
      <c r="C23" s="16">
        <f t="shared" si="2"/>
        <v>1023.75</v>
      </c>
      <c r="D23" s="16">
        <v>88.06</v>
      </c>
      <c r="G23" s="16">
        <v>1745.71</v>
      </c>
      <c r="H23" s="16">
        <v>2193.8000000000002</v>
      </c>
      <c r="I23" s="16">
        <v>188.7</v>
      </c>
      <c r="L23" s="16">
        <v>3537.88</v>
      </c>
      <c r="M23" s="16">
        <f t="shared" si="1"/>
        <v>4446.1499999999996</v>
      </c>
      <c r="N23" s="16">
        <v>382.46</v>
      </c>
    </row>
    <row r="24" spans="1:16" x14ac:dyDescent="0.3">
      <c r="B24" s="16">
        <v>1023.76</v>
      </c>
      <c r="C24" s="16">
        <f t="shared" si="2"/>
        <v>1086.19</v>
      </c>
      <c r="D24" s="16">
        <v>81.55</v>
      </c>
      <c r="G24" s="16">
        <v>2193.7600000000002</v>
      </c>
      <c r="H24" s="16">
        <v>2327.5500000000002</v>
      </c>
      <c r="I24" s="16">
        <v>174.75</v>
      </c>
      <c r="L24" s="16">
        <v>4446.16</v>
      </c>
      <c r="M24" s="16">
        <f t="shared" si="1"/>
        <v>4717.1799999999994</v>
      </c>
      <c r="N24" s="16">
        <v>354.23</v>
      </c>
    </row>
    <row r="25" spans="1:16" x14ac:dyDescent="0.3">
      <c r="B25" s="16">
        <v>1086.2</v>
      </c>
      <c r="C25" s="16">
        <f t="shared" si="2"/>
        <v>1228.57</v>
      </c>
      <c r="D25" s="16">
        <v>74.83</v>
      </c>
      <c r="G25" s="16">
        <v>2327.56</v>
      </c>
      <c r="H25" s="16">
        <v>2632.65</v>
      </c>
      <c r="I25" s="16">
        <v>160.35</v>
      </c>
      <c r="L25" s="16">
        <v>4717.1899999999996</v>
      </c>
      <c r="M25" s="16">
        <f t="shared" si="1"/>
        <v>5335.42</v>
      </c>
      <c r="N25" s="16">
        <v>324.87</v>
      </c>
    </row>
    <row r="26" spans="1:16" x14ac:dyDescent="0.3">
      <c r="B26" s="16">
        <v>1228.58</v>
      </c>
      <c r="C26" s="16">
        <f t="shared" si="2"/>
        <v>1433.32</v>
      </c>
      <c r="D26" s="16">
        <v>67.83</v>
      </c>
      <c r="G26" s="16">
        <v>2632.66</v>
      </c>
      <c r="H26" s="16">
        <v>3071.4</v>
      </c>
      <c r="I26" s="16">
        <v>145.35</v>
      </c>
      <c r="L26" s="16">
        <v>5335.43</v>
      </c>
      <c r="M26" s="16">
        <f t="shared" si="1"/>
        <v>6224.67</v>
      </c>
      <c r="N26" s="16">
        <v>294.63</v>
      </c>
    </row>
    <row r="27" spans="1:16" x14ac:dyDescent="0.3">
      <c r="B27" s="16">
        <v>1433.33</v>
      </c>
      <c r="C27" s="16">
        <f t="shared" si="2"/>
        <v>1638.07</v>
      </c>
      <c r="D27" s="16">
        <v>58.39</v>
      </c>
      <c r="G27" s="16">
        <v>3071.41</v>
      </c>
      <c r="H27" s="16">
        <v>3510.15</v>
      </c>
      <c r="I27" s="16">
        <v>125.1</v>
      </c>
      <c r="L27" s="16">
        <v>6224.68</v>
      </c>
      <c r="M27" s="16">
        <f t="shared" si="1"/>
        <v>7113.9</v>
      </c>
      <c r="N27" s="16">
        <v>253.54</v>
      </c>
    </row>
    <row r="28" spans="1:16" x14ac:dyDescent="0.3">
      <c r="B28" s="16">
        <v>1638.08</v>
      </c>
      <c r="C28" s="16">
        <v>1699.88</v>
      </c>
      <c r="D28" s="16">
        <v>50.12</v>
      </c>
      <c r="G28" s="16">
        <v>3510.16</v>
      </c>
      <c r="H28" s="16">
        <v>3642.6</v>
      </c>
      <c r="I28" s="16">
        <v>107.4</v>
      </c>
      <c r="L28" s="16">
        <v>7113.91</v>
      </c>
      <c r="M28" s="16">
        <f t="shared" si="1"/>
        <v>7382.33</v>
      </c>
      <c r="N28" s="16">
        <v>217.61</v>
      </c>
    </row>
    <row r="29" spans="1:16" x14ac:dyDescent="0.3">
      <c r="B29" s="16">
        <v>1699.89</v>
      </c>
      <c r="C29" s="16"/>
      <c r="D29" s="16">
        <v>0</v>
      </c>
      <c r="G29" s="16">
        <v>3642.61</v>
      </c>
      <c r="H29" s="16"/>
      <c r="I29" s="16">
        <v>0</v>
      </c>
      <c r="L29" s="16">
        <v>7382.34</v>
      </c>
      <c r="M29" s="16"/>
      <c r="N29" s="16">
        <v>0</v>
      </c>
    </row>
  </sheetData>
  <mergeCells count="3">
    <mergeCell ref="B2:E2"/>
    <mergeCell ref="G2:J2"/>
    <mergeCell ref="L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ISR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2022-11-08T16:44:13Z</dcterms:created>
  <dcterms:modified xsi:type="dcterms:W3CDTF">2022-11-08T20:34:33Z</dcterms:modified>
</cp:coreProperties>
</file>